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ppad\Dropbox\9. 내 드롭박스\@. #오빠두\## 홈페이지 공유파일\3. 자료실\56549_엑셀 종합소득세 간이 계산기\"/>
    </mc:Choice>
  </mc:AlternateContent>
  <xr:revisionPtr revIDLastSave="0" documentId="13_ncr:1_{3C0ABDB2-BD33-4895-BC2C-856FBDB0D4DB}" xr6:coauthVersionLast="47" xr6:coauthVersionMax="47" xr10:uidLastSave="{00000000-0000-0000-0000-000000000000}"/>
  <bookViews>
    <workbookView xWindow="-108" yWindow="-108" windowWidth="23256" windowHeight="14856" xr2:uid="{3C7B87F3-A97B-4FDB-911A-A5709EB02ECB}"/>
  </bookViews>
  <sheets>
    <sheet name="종합소득세계산기" sheetId="2" r:id="rId1"/>
  </sheets>
  <definedNames>
    <definedName name="초기화범위">종합소득세계산기!$C$3,종합소득세계산기!$C$10:$C$13,종합소득세계산기!$F$4:$I$11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" l="1" a="1"/>
  <c r="P15" i="2" s="1"/>
  <c r="P18" i="2" s="1" a="1"/>
  <c r="P18" i="2" s="1"/>
  <c r="P19" i="2" a="1"/>
  <c r="P19" i="2" s="1"/>
  <c r="M5" i="2"/>
  <c r="M6" i="2" s="1"/>
  <c r="M7" i="2" s="1"/>
  <c r="M8" i="2" s="1"/>
  <c r="M9" i="2" s="1"/>
  <c r="M10" i="2" s="1"/>
  <c r="M11" i="2" s="1"/>
  <c r="P17" i="2" a="1"/>
  <c r="P17" i="2" s="1"/>
  <c r="P16" i="2" a="1"/>
  <c r="P16" i="2" s="1"/>
  <c r="C7" i="2" l="1"/>
  <c r="F16" i="2"/>
  <c r="F17" i="2"/>
  <c r="C22" i="2"/>
  <c r="F15" i="2" l="1"/>
  <c r="C8" i="2" s="1"/>
  <c r="F18" i="2"/>
  <c r="C9" i="2" s="1"/>
  <c r="C14" i="2" l="1"/>
  <c r="C16" i="2" s="1"/>
  <c r="C18" i="2" s="1"/>
  <c r="C19" i="2" l="1"/>
  <c r="C20" i="2" s="1"/>
  <c r="C24" i="2"/>
  <c r="C25" i="2" l="1"/>
  <c r="C26" i="2" s="1"/>
  <c r="C2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<sst xmlns="http://schemas.openxmlformats.org/spreadsheetml/2006/main" count="65" uniqueCount="54">
  <si>
    <t>합계금액</t>
    <phoneticPr fontId="5" type="noConversion"/>
  </si>
  <si>
    <t>지방결정세액</t>
    <phoneticPr fontId="5" type="noConversion"/>
  </si>
  <si>
    <t>소득결정세액</t>
    <phoneticPr fontId="5" type="noConversion"/>
  </si>
  <si>
    <t>🡠</t>
    <phoneticPr fontId="5" type="noConversion"/>
  </si>
  <si>
    <t>표준세액공제</t>
    <phoneticPr fontId="5" type="noConversion"/>
  </si>
  <si>
    <t>세엑공제</t>
    <phoneticPr fontId="5" type="noConversion"/>
  </si>
  <si>
    <t>한부모공제</t>
    <phoneticPr fontId="5" type="noConversion"/>
  </si>
  <si>
    <t>부녀자공제</t>
    <phoneticPr fontId="5" type="noConversion"/>
  </si>
  <si>
    <t>지방세</t>
    <phoneticPr fontId="5" type="noConversion"/>
  </si>
  <si>
    <t>장애인공제</t>
    <phoneticPr fontId="5" type="noConversion"/>
  </si>
  <si>
    <t>소득세</t>
    <phoneticPr fontId="5" type="noConversion"/>
  </si>
  <si>
    <t>경로우대자공제</t>
    <phoneticPr fontId="5" type="noConversion"/>
  </si>
  <si>
    <t>인적공제</t>
    <phoneticPr fontId="5" type="noConversion"/>
  </si>
  <si>
    <t>과세표준</t>
    <phoneticPr fontId="5" type="noConversion"/>
  </si>
  <si>
    <t>공제확정
금액</t>
    <phoneticPr fontId="5" type="noConversion"/>
  </si>
  <si>
    <t>(E)
공제금액</t>
    <phoneticPr fontId="5" type="noConversion"/>
  </si>
  <si>
    <t>(D)
부녀자공제
인적공제합계기준</t>
    <phoneticPr fontId="5" type="noConversion"/>
  </si>
  <si>
    <t>(C)
부녀자공제-
내소득기준</t>
    <phoneticPr fontId="5" type="noConversion"/>
  </si>
  <si>
    <t>(B)
경로우대-
만나이기준</t>
    <phoneticPr fontId="5" type="noConversion"/>
  </si>
  <si>
    <t>(A)
인적공제
종합소득기준</t>
    <phoneticPr fontId="5" type="noConversion"/>
  </si>
  <si>
    <t>공제금액</t>
    <phoneticPr fontId="5" type="noConversion"/>
  </si>
  <si>
    <t>종합소득공제 합계</t>
    <phoneticPr fontId="5" type="noConversion"/>
  </si>
  <si>
    <t>기타 공제액</t>
    <phoneticPr fontId="5" type="noConversion"/>
  </si>
  <si>
    <t>자녀3</t>
    <phoneticPr fontId="5" type="noConversion"/>
  </si>
  <si>
    <t>소기업상공인 공제액</t>
    <phoneticPr fontId="5" type="noConversion"/>
  </si>
  <si>
    <t>자녀2</t>
    <phoneticPr fontId="5" type="noConversion"/>
  </si>
  <si>
    <t>기타 보험료 공제액</t>
    <phoneticPr fontId="5" type="noConversion"/>
  </si>
  <si>
    <t>자녀1</t>
    <phoneticPr fontId="5" type="noConversion"/>
  </si>
  <si>
    <t>국민연금보험 공제액</t>
    <phoneticPr fontId="5" type="noConversion"/>
  </si>
  <si>
    <t>형제자매2</t>
    <phoneticPr fontId="5" type="noConversion"/>
  </si>
  <si>
    <t>추가공제</t>
    <phoneticPr fontId="5" type="noConversion"/>
  </si>
  <si>
    <t>형제자매1</t>
    <phoneticPr fontId="5" type="noConversion"/>
  </si>
  <si>
    <t>기본공제(세대)</t>
    <phoneticPr fontId="5" type="noConversion"/>
  </si>
  <si>
    <t>어머니</t>
    <phoneticPr fontId="5" type="noConversion"/>
  </si>
  <si>
    <t>기본공제(본인)</t>
    <phoneticPr fontId="5" type="noConversion"/>
  </si>
  <si>
    <t>아버지</t>
    <phoneticPr fontId="5" type="noConversion"/>
  </si>
  <si>
    <t>금액</t>
    <phoneticPr fontId="5" type="noConversion"/>
  </si>
  <si>
    <t>종합소득공제 항목</t>
    <phoneticPr fontId="5" type="noConversion"/>
  </si>
  <si>
    <t>배우자</t>
    <phoneticPr fontId="5" type="noConversion"/>
  </si>
  <si>
    <t>누진공제</t>
    <phoneticPr fontId="5" type="noConversion"/>
  </si>
  <si>
    <t>소득세율</t>
    <phoneticPr fontId="5" type="noConversion"/>
  </si>
  <si>
    <t>장애인여부</t>
    <phoneticPr fontId="5" type="noConversion"/>
  </si>
  <si>
    <t>종합소득금액</t>
    <phoneticPr fontId="5" type="noConversion"/>
  </si>
  <si>
    <t>만나이</t>
    <phoneticPr fontId="5" type="noConversion"/>
  </si>
  <si>
    <t>가족관계</t>
    <phoneticPr fontId="5" type="noConversion"/>
  </si>
  <si>
    <t>종합소득세 계산기</t>
    <phoneticPr fontId="5" type="noConversion"/>
  </si>
  <si>
    <t>(월기준)</t>
    <phoneticPr fontId="2" type="noConversion"/>
  </si>
  <si>
    <t>기본공제</t>
    <phoneticPr fontId="2" type="noConversion"/>
  </si>
  <si>
    <t>성별</t>
    <phoneticPr fontId="5" type="noConversion"/>
  </si>
  <si>
    <t>유/무</t>
    <phoneticPr fontId="5" type="noConversion"/>
  </si>
  <si>
    <t>O</t>
    <phoneticPr fontId="2" type="noConversion"/>
  </si>
  <si>
    <t>공제액 계산 기준 변경</t>
    <phoneticPr fontId="2" type="noConversion"/>
  </si>
  <si>
    <t>O</t>
  </si>
  <si>
    <t>종합소득세 간이 계산기 (2024년 개정사항 반영)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</si>
</sst>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;;;"/>
  </numFmts>
  <fonts count="22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</font>
    <font>
      <b/>
      <sz val="16"/>
      <color rgb="FFC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theme="1"/>
      <name val="Segoe UI Symbol"/>
      <family val="2"/>
    </font>
    <font>
      <sz val="11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hair">
        <color auto="1"/>
      </top>
      <bottom style="hair">
        <color auto="1"/>
      </bottom>
      <diagonal style="thin">
        <color theme="0"/>
      </diagonal>
    </border>
    <border>
      <left/>
      <right/>
      <top/>
      <bottom style="hair">
        <color auto="1"/>
      </bottom>
      <diagonal/>
    </border>
    <border diagonalDown="1">
      <left/>
      <right/>
      <top/>
      <bottom style="hair">
        <color auto="1"/>
      </bottom>
      <diagonal style="thin">
        <color theme="0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3" fontId="1" fillId="0" borderId="1" xfId="1" applyNumberForma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3" fontId="1" fillId="0" borderId="3" xfId="1" applyNumberFormat="1" applyBorder="1" applyAlignment="1">
      <alignment horizontal="right" vertical="center"/>
    </xf>
    <xf numFmtId="0" fontId="1" fillId="0" borderId="4" xfId="1" applyBorder="1" applyAlignment="1" applyProtection="1">
      <alignment horizontal="center" vertical="center"/>
      <protection hidden="1"/>
    </xf>
    <xf numFmtId="3" fontId="6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3" fontId="8" fillId="0" borderId="5" xfId="1" applyNumberFormat="1" applyFont="1" applyBorder="1" applyProtection="1">
      <alignment vertical="center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9" fillId="3" borderId="0" xfId="1" applyFont="1" applyFill="1" applyAlignment="1">
      <alignment horizontal="center" vertical="center"/>
    </xf>
    <xf numFmtId="3" fontId="10" fillId="0" borderId="7" xfId="1" applyNumberFormat="1" applyFont="1" applyBorder="1">
      <alignment vertical="center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alignment vertical="center"/>
      <protection hidden="1"/>
    </xf>
    <xf numFmtId="3" fontId="1" fillId="0" borderId="8" xfId="1" applyNumberFormat="1" applyBorder="1" applyProtection="1">
      <alignment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3" fontId="1" fillId="0" borderId="1" xfId="1" applyNumberFormat="1" applyBorder="1" applyProtection="1">
      <alignment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>
      <alignment horizontal="center" vertical="center"/>
    </xf>
    <xf numFmtId="3" fontId="1" fillId="0" borderId="3" xfId="1" applyNumberFormat="1" applyBorder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3" fontId="12" fillId="0" borderId="5" xfId="1" applyNumberFormat="1" applyFont="1" applyBorder="1" applyProtection="1">
      <alignment vertic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3" fontId="1" fillId="0" borderId="13" xfId="1" applyNumberFormat="1" applyBorder="1" applyProtection="1">
      <alignment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3" fontId="15" fillId="2" borderId="15" xfId="1" applyNumberFormat="1" applyFont="1" applyFill="1" applyBorder="1" applyProtection="1">
      <alignment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5" fillId="2" borderId="17" xfId="2" applyNumberFormat="1" applyFont="1" applyFill="1" applyBorder="1" applyAlignment="1" applyProtection="1">
      <alignment horizontal="center" vertical="center"/>
      <protection hidden="1"/>
    </xf>
    <xf numFmtId="0" fontId="15" fillId="2" borderId="17" xfId="1" applyFont="1" applyFill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3" fontId="15" fillId="2" borderId="19" xfId="1" applyNumberFormat="1" applyFont="1" applyFill="1" applyBorder="1" applyProtection="1">
      <alignment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3" fontId="1" fillId="0" borderId="19" xfId="1" applyNumberFormat="1" applyBorder="1" applyProtection="1">
      <alignment vertical="center"/>
      <protection hidden="1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/>
      <protection hidden="1"/>
    </xf>
    <xf numFmtId="0" fontId="16" fillId="3" borderId="21" xfId="1" applyFont="1" applyFill="1" applyBorder="1" applyAlignment="1">
      <alignment horizontal="center" vertical="center"/>
    </xf>
    <xf numFmtId="0" fontId="11" fillId="3" borderId="22" xfId="1" applyFont="1" applyFill="1" applyBorder="1" applyAlignment="1" applyProtection="1">
      <alignment horizontal="center" vertical="center"/>
      <protection hidden="1"/>
    </xf>
    <xf numFmtId="0" fontId="11" fillId="3" borderId="23" xfId="1" applyFont="1" applyFill="1" applyBorder="1" applyAlignment="1" applyProtection="1">
      <alignment horizontal="center" vertical="center"/>
      <protection hidden="1"/>
    </xf>
    <xf numFmtId="0" fontId="17" fillId="3" borderId="0" xfId="1" applyFont="1" applyFill="1">
      <alignment vertical="center"/>
    </xf>
    <xf numFmtId="0" fontId="18" fillId="3" borderId="0" xfId="1" applyFont="1" applyFill="1" applyAlignment="1">
      <alignment horizontal="left" vertical="center" indent="2"/>
    </xf>
    <xf numFmtId="0" fontId="4" fillId="3" borderId="28" xfId="1" applyFont="1" applyFill="1" applyBorder="1" applyAlignment="1">
      <alignment horizontal="center" vertical="center"/>
    </xf>
    <xf numFmtId="3" fontId="19" fillId="0" borderId="29" xfId="1" applyNumberFormat="1" applyFont="1" applyBorder="1">
      <alignment vertical="center"/>
    </xf>
    <xf numFmtId="3" fontId="15" fillId="2" borderId="17" xfId="2" applyNumberFormat="1" applyFont="1" applyFill="1" applyBorder="1" applyAlignment="1" applyProtection="1">
      <alignment horizontal="right" vertical="center"/>
      <protection hidden="1"/>
    </xf>
    <xf numFmtId="0" fontId="14" fillId="3" borderId="0" xfId="1" applyFont="1" applyFill="1" applyAlignment="1">
      <alignment horizontal="center" vertical="center"/>
    </xf>
    <xf numFmtId="3" fontId="20" fillId="0" borderId="19" xfId="2" applyNumberFormat="1" applyFont="1" applyFill="1" applyBorder="1" applyProtection="1">
      <alignment vertical="center"/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0" fontId="14" fillId="3" borderId="32" xfId="1" applyFont="1" applyFill="1" applyBorder="1" applyAlignment="1" applyProtection="1">
      <alignment horizontal="center" vertical="center"/>
      <protection hidden="1"/>
    </xf>
    <xf numFmtId="3" fontId="15" fillId="2" borderId="33" xfId="2" applyNumberFormat="1" applyFont="1" applyFill="1" applyBorder="1" applyProtection="1">
      <alignment vertical="center"/>
      <protection hidden="1"/>
    </xf>
    <xf numFmtId="176" fontId="0" fillId="2" borderId="30" xfId="2" applyNumberFormat="1" applyFont="1" applyFill="1" applyBorder="1" applyAlignment="1" applyProtection="1">
      <alignment horizontal="center" vertical="center"/>
      <protection hidden="1"/>
    </xf>
    <xf numFmtId="0" fontId="18" fillId="3" borderId="0" xfId="1" applyFont="1" applyFill="1">
      <alignment vertical="center"/>
    </xf>
    <xf numFmtId="3" fontId="6" fillId="0" borderId="21" xfId="1" applyNumberFormat="1" applyFont="1" applyBorder="1">
      <alignment vertical="center"/>
    </xf>
    <xf numFmtId="3" fontId="6" fillId="0" borderId="21" xfId="1" applyNumberFormat="1" applyFont="1" applyBorder="1" applyProtection="1">
      <alignment vertical="center"/>
      <protection hidden="1"/>
    </xf>
    <xf numFmtId="3" fontId="8" fillId="4" borderId="21" xfId="1" applyNumberFormat="1" applyFont="1" applyFill="1" applyBorder="1" applyProtection="1">
      <alignment vertical="center"/>
      <protection hidden="1"/>
    </xf>
    <xf numFmtId="0" fontId="16" fillId="3" borderId="34" xfId="1" applyFont="1" applyFill="1" applyBorder="1" applyAlignment="1">
      <alignment horizontal="center" vertical="center"/>
    </xf>
    <xf numFmtId="9" fontId="6" fillId="0" borderId="34" xfId="1" applyNumberFormat="1" applyFont="1" applyBorder="1" applyProtection="1">
      <alignment vertical="center"/>
      <protection hidden="1"/>
    </xf>
    <xf numFmtId="9" fontId="6" fillId="0" borderId="34" xfId="1" applyNumberFormat="1" applyFont="1" applyBorder="1">
      <alignment vertical="center"/>
    </xf>
    <xf numFmtId="3" fontId="8" fillId="4" borderId="7" xfId="1" applyNumberFormat="1" applyFont="1" applyFill="1" applyBorder="1">
      <alignment vertical="center"/>
    </xf>
    <xf numFmtId="3" fontId="8" fillId="4" borderId="7" xfId="1" applyNumberFormat="1" applyFont="1" applyFill="1" applyBorder="1" applyProtection="1">
      <alignment vertical="center"/>
      <protection hidden="1"/>
    </xf>
    <xf numFmtId="3" fontId="10" fillId="0" borderId="36" xfId="1" applyNumberFormat="1" applyFont="1" applyBorder="1">
      <alignment vertical="center"/>
    </xf>
    <xf numFmtId="3" fontId="10" fillId="0" borderId="36" xfId="1" applyNumberFormat="1" applyFont="1" applyBorder="1" applyProtection="1">
      <alignment vertical="center"/>
      <protection hidden="1"/>
    </xf>
    <xf numFmtId="3" fontId="1" fillId="0" borderId="7" xfId="1" applyNumberFormat="1" applyBorder="1" applyAlignment="1">
      <alignment horizontal="right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right" vertical="center"/>
    </xf>
    <xf numFmtId="3" fontId="3" fillId="2" borderId="27" xfId="1" applyNumberFormat="1" applyFont="1" applyFill="1" applyBorder="1" applyAlignment="1">
      <alignment horizontal="right" vertical="center"/>
    </xf>
    <xf numFmtId="0" fontId="13" fillId="3" borderId="35" xfId="1" applyFont="1" applyFill="1" applyBorder="1" applyAlignment="1" applyProtection="1">
      <alignment horizontal="center" vertical="center" wrapText="1"/>
      <protection hidden="1"/>
    </xf>
    <xf numFmtId="0" fontId="13" fillId="3" borderId="0" xfId="1" applyFont="1" applyFill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 applyProtection="1">
      <alignment horizontal="center" vertical="center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</cellXfs>
  <cellStyles count="3">
    <cellStyle name="쉼표 [0] 2" xfId="2" xr:uid="{97EAAAD8-8812-4802-BD6B-E3013D320BB6}"/>
    <cellStyle name="표준" xfId="0" builtinId="0"/>
    <cellStyle name="표준 2" xfId="1" xr:uid="{1B36A094-CB80-4723-B6D8-C64C2609D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4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33634</xdr:colOff>
      <xdr:row>21</xdr:row>
      <xdr:rowOff>86844</xdr:rowOff>
    </xdr:from>
    <xdr:to>
      <xdr:col>14</xdr:col>
      <xdr:colOff>840322</xdr:colOff>
      <xdr:row>38</xdr:row>
      <xdr:rowOff>82724</xdr:rowOff>
    </xdr:to>
    <xdr:grpSp>
      <xdr:nvGrpSpPr>
        <xdr:cNvPr id="2" name="그룹 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406234" y="5138904"/>
          <a:ext cx="4830048" cy="3805880"/>
          <a:chOff x="5495979" y="4230045"/>
          <a:chExt cx="4673189" cy="6225422"/>
        </a:xfrm>
      </xdr:grpSpPr>
      <xdr:sp macro="" textlink="">
        <xdr:nvSpPr>
          <xdr:cNvPr id="3" name="직사각형 2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495979" y="4376051"/>
            <a:ext cx="4673189" cy="607941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r>
              <a:rPr lang="ko-KR" altLang="en-US" sz="900" b="1">
                <a:solidFill>
                  <a:sysClr val="windowText" lastClr="000000"/>
                </a:solidFill>
                <a:latin typeface="+mn-ea"/>
                <a:ea typeface="+mn-ea"/>
              </a:rPr>
              <a:t>■인적공제 </a:t>
            </a:r>
            <a:r>
              <a:rPr lang="en-US" altLang="ko-KR" sz="900" b="1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거주자의 배우자가 있으면서 배우자의 연간 소득액 합이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(A)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 이하일 경우 공제 그리고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부양가족 중 만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60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세 이상이거나 만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20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세 이하일 경우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(E)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를 공제 한 뒤 합산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lang="ko-KR" altLang="en-US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■경로우대자 공제 </a:t>
            </a:r>
            <a:r>
              <a:rPr lang="en-US" altLang="ko-KR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가족 구성원 중 만나이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(B)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이상일 경우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(E)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를 공제한 뒤 합산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lang="ko-KR" altLang="en-US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■장애인 공제 </a:t>
            </a:r>
            <a:r>
              <a:rPr lang="en-US" altLang="ko-KR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가족 구성원 중 장애인일 경우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(E)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를 공제한 뒤 합산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lang="ko-KR" altLang="en-US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■부녀자공제 </a:t>
            </a:r>
            <a:r>
              <a:rPr lang="en-US" altLang="ko-KR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성별이 여자이고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,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내 종합소득이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(C)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이하이면서 배우자가 있거나 또는 내 종합소득이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(C)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이하이면서 배우자가 없으나 자녀가 있을 경우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(E)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를 공제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lang="ko-KR" altLang="en-US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■한부모공제 </a:t>
            </a:r>
            <a:r>
              <a:rPr lang="en-US" altLang="ko-KR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(*</a:t>
            </a:r>
            <a:r>
              <a:rPr lang="ko-KR" altLang="en-US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부녀자 공제와 중복적용 불가</a:t>
            </a:r>
            <a:r>
              <a:rPr lang="en-US" altLang="ko-KR" sz="900" b="1" baseline="0">
                <a:solidFill>
                  <a:sysClr val="windowText" lastClr="000000"/>
                </a:solidFill>
                <a:latin typeface="+mn-ea"/>
                <a:ea typeface="+mn-ea"/>
              </a:rPr>
              <a:t>)</a:t>
            </a:r>
          </a:p>
          <a:p>
            <a:pPr algn="l"/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배우자가 없으면서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20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세 이하 자녀가 있을 경우 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(E)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를 공제</a:t>
            </a:r>
            <a:endParaRPr lang="en-US" altLang="ko-KR" sz="900" b="0" baseline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5505744" y="4230045"/>
            <a:ext cx="1377887" cy="2802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ko-KR" altLang="en-US" sz="900" b="1">
                <a:solidFill>
                  <a:schemeClr val="bg1"/>
                </a:solidFill>
                <a:latin typeface="+mj-ea"/>
                <a:ea typeface="+mj-ea"/>
              </a:rPr>
              <a:t>  공제 기준 </a:t>
            </a:r>
            <a:r>
              <a:rPr lang="en-US" altLang="ko-KR" sz="900" b="1">
                <a:solidFill>
                  <a:schemeClr val="bg1"/>
                </a:solidFill>
                <a:latin typeface="+mj-ea"/>
                <a:ea typeface="+mj-ea"/>
              </a:rPr>
              <a:t>(2024</a:t>
            </a:r>
            <a:r>
              <a:rPr lang="ko-KR" altLang="en-US" sz="900" b="1">
                <a:solidFill>
                  <a:schemeClr val="bg1"/>
                </a:solidFill>
                <a:latin typeface="+mj-ea"/>
                <a:ea typeface="+mj-ea"/>
              </a:rPr>
              <a:t>년</a:t>
            </a:r>
            <a:r>
              <a:rPr lang="en-US" altLang="ko-KR" sz="900" b="1">
                <a:solidFill>
                  <a:schemeClr val="bg1"/>
                </a:solidFill>
                <a:latin typeface="+mj-ea"/>
                <a:ea typeface="+mj-ea"/>
              </a:rPr>
              <a:t>)</a:t>
            </a:r>
            <a:endParaRPr lang="ko-KR" altLang="en-US" sz="9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pic>
        <xdr:nvPicPr>
          <xdr:cNvPr id="5" name="그래픽 26" descr="전구 및 기어 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551717" y="4236163"/>
            <a:ext cx="185055" cy="264882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</xdr:row>
          <xdr:rowOff>7620</xdr:rowOff>
        </xdr:from>
        <xdr:to>
          <xdr:col>2</xdr:col>
          <xdr:colOff>617220</xdr:colOff>
          <xdr:row>3</xdr:row>
          <xdr:rowOff>220980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남자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784860</xdr:colOff>
          <xdr:row>3</xdr:row>
          <xdr:rowOff>0</xdr:rowOff>
        </xdr:from>
        <xdr:to>
          <xdr:col>2</xdr:col>
          <xdr:colOff>1257300</xdr:colOff>
          <xdr:row>3</xdr:row>
          <xdr:rowOff>220980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여자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41519</xdr:colOff>
      <xdr:row>19</xdr:row>
      <xdr:rowOff>193260</xdr:rowOff>
    </xdr:from>
    <xdr:to>
      <xdr:col>8</xdr:col>
      <xdr:colOff>644569</xdr:colOff>
      <xdr:row>23</xdr:row>
      <xdr:rowOff>0</xdr:rowOff>
    </xdr:to>
    <xdr:grpSp>
      <xdr:nvGrpSpPr>
        <xdr:cNvPr id="11" name="그룹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3683879" y="4788120"/>
          <a:ext cx="4862630" cy="721140"/>
          <a:chOff x="5495979" y="4230045"/>
          <a:chExt cx="4673189" cy="1223132"/>
        </a:xfrm>
      </xdr:grpSpPr>
      <xdr:sp macro="" textlink="">
        <xdr:nvSpPr>
          <xdr:cNvPr id="12" name="직사각형 2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5495979" y="4376051"/>
            <a:ext cx="4673189" cy="107712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- </a:t>
            </a:r>
            <a:r>
              <a:rPr lang="ko-KR" altLang="en-US" sz="900" b="1" u="sng" baseline="0">
                <a:solidFill>
                  <a:sysClr val="windowText" lastClr="000000"/>
                </a:solidFill>
                <a:latin typeface="+mn-ea"/>
                <a:ea typeface="+mn-ea"/>
              </a:rPr>
              <a:t>노란색으로 칠해진 범위</a:t>
            </a:r>
            <a:r>
              <a:rPr lang="ko-KR" altLang="en-US" sz="900" b="0" u="none" baseline="0">
                <a:solidFill>
                  <a:sysClr val="windowText" lastClr="000000"/>
                </a:solidFill>
                <a:latin typeface="+mn-ea"/>
                <a:ea typeface="+mn-ea"/>
              </a:rPr>
              <a:t>에 값을 입력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하면 종합소득세가 자동으로 계산됩니다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.</a:t>
            </a:r>
            <a:b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</a:b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-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필요 시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,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 공제액 계산 기준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(K:P 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범위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)</a:t>
            </a:r>
            <a:r>
              <a:rPr lang="ko-KR" altLang="en-US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을 변경하여 사용합니다</a:t>
            </a:r>
            <a:r>
              <a:rPr lang="en-US" altLang="ko-KR" sz="900" b="0" baseline="0">
                <a:solidFill>
                  <a:sysClr val="windowText" lastClr="000000"/>
                </a:solidFill>
                <a:latin typeface="+mn-ea"/>
                <a:ea typeface="+mn-ea"/>
              </a:rPr>
              <a:t>.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5505744" y="4230045"/>
            <a:ext cx="1377887" cy="2802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ko-KR" altLang="en-US" sz="900" b="1">
                <a:solidFill>
                  <a:schemeClr val="bg1"/>
                </a:solidFill>
                <a:latin typeface="+mj-ea"/>
                <a:ea typeface="+mj-ea"/>
              </a:rPr>
              <a:t>서식 사용법</a:t>
            </a:r>
          </a:p>
        </xdr:txBody>
      </xdr:sp>
      <xdr:pic>
        <xdr:nvPicPr>
          <xdr:cNvPr id="14" name="그래픽 26" descr="전구 및 기어 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551717" y="4236163"/>
            <a:ext cx="185055" cy="264882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0</xdr:colOff>
      <xdr:row>0</xdr:row>
      <xdr:rowOff>26276</xdr:rowOff>
    </xdr:from>
    <xdr:to>
      <xdr:col>10</xdr:col>
      <xdr:colOff>0</xdr:colOff>
      <xdr:row>21</xdr:row>
      <xdr:rowOff>6569</xdr:rowOff>
    </xdr:to>
    <xdr:cxnSp macro="">
      <xdr:nvCxnSpPr>
        <xdr:cNvPr id="10" name="직선 연결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9768052" y="26276"/>
          <a:ext cx="0" cy="5058103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6" name="사각형: 둥근 모서리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839310" y="709448"/>
          <a:ext cx="1432035" cy="459828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8</xdr:col>
      <xdr:colOff>978775</xdr:colOff>
      <xdr:row>10</xdr:row>
      <xdr:rowOff>229913</xdr:rowOff>
    </xdr:to>
    <xdr:sp macro="" textlink="">
      <xdr:nvSpPr>
        <xdr:cNvPr id="20" name="사각형: 둥근 모서리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903694" y="950259"/>
          <a:ext cx="3981952" cy="1861489"/>
        </a:xfrm>
        <a:prstGeom prst="roundRect">
          <a:avLst>
            <a:gd name="adj" fmla="val 3810"/>
          </a:avLst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806C-F8A3-42A3-B5DC-4C2017D8E92A}">
  <sheetPr codeName="Sheet1"/>
  <dimension ref="A1:Q28"/>
  <sheetViews>
    <sheetView tabSelected="1" zoomScaleNormal="100" workbookViewId="0"/>
  </sheetViews>
  <sheetFormatPr defaultColWidth="8.69921875" defaultRowHeight="17.399999999999999" outlineLevelCol="1"/>
  <cols>
    <col min="1" max="1" width="3.19921875" style="1" customWidth="1"/>
    <col min="2" max="2" width="20.8984375" style="1" customWidth="1"/>
    <col min="3" max="3" width="18.69921875" style="1" customWidth="1"/>
    <col min="4" max="4" width="5" style="1" customWidth="1"/>
    <col min="5" max="5" width="16.5" style="1" customWidth="1"/>
    <col min="6" max="7" width="11.5" style="1" customWidth="1"/>
    <col min="8" max="8" width="16.3984375" style="1" customWidth="1"/>
    <col min="9" max="9" width="12.8984375" style="1" customWidth="1"/>
    <col min="10" max="10" width="6.3984375" style="1" customWidth="1"/>
    <col min="11" max="16" width="13.19921875" style="1" hidden="1" customWidth="1" outlineLevel="1"/>
    <col min="17" max="17" width="8.69921875" style="1" collapsed="1"/>
    <col min="18" max="16384" width="8.69921875" style="1"/>
  </cols>
  <sheetData>
    <row r="1" spans="1:16" s="38" customFormat="1" ht="37.950000000000003" customHeight="1">
      <c r="A1" s="39" t="s">
        <v>45</v>
      </c>
      <c r="B1" s="49" t="s">
        <v>53</v>
      </c>
      <c r="K1" s="49" t="s">
        <v>51</v>
      </c>
    </row>
    <row r="2" spans="1:16" ht="18" customHeight="1" thickBo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18" customHeight="1">
      <c r="B3" s="46" t="s">
        <v>42</v>
      </c>
      <c r="C3" s="47">
        <v>35000000</v>
      </c>
      <c r="D3" s="13"/>
      <c r="E3" s="37" t="s">
        <v>44</v>
      </c>
      <c r="F3" s="36" t="s">
        <v>49</v>
      </c>
      <c r="G3" s="36" t="s">
        <v>43</v>
      </c>
      <c r="H3" s="36" t="s">
        <v>42</v>
      </c>
      <c r="I3" s="36" t="s">
        <v>41</v>
      </c>
      <c r="K3" s="35" t="s">
        <v>13</v>
      </c>
      <c r="L3" s="53" t="s">
        <v>40</v>
      </c>
      <c r="M3" s="35" t="s">
        <v>39</v>
      </c>
      <c r="O3" s="43" t="s">
        <v>47</v>
      </c>
    </row>
    <row r="4" spans="1:16" ht="18" customHeight="1" thickBot="1">
      <c r="B4" s="45" t="s">
        <v>48</v>
      </c>
      <c r="C4" s="48">
        <v>1</v>
      </c>
      <c r="D4" s="13"/>
      <c r="E4" s="29" t="s">
        <v>38</v>
      </c>
      <c r="F4" s="28" t="s">
        <v>50</v>
      </c>
      <c r="G4" s="28">
        <v>35</v>
      </c>
      <c r="H4" s="42">
        <v>15000000</v>
      </c>
      <c r="I4" s="27"/>
      <c r="K4" s="50">
        <v>0</v>
      </c>
      <c r="L4" s="54">
        <v>0.06</v>
      </c>
      <c r="M4" s="52">
        <v>0</v>
      </c>
      <c r="O4" s="6">
        <v>1500000</v>
      </c>
    </row>
    <row r="5" spans="1:16" ht="18" customHeight="1" thickBot="1">
      <c r="D5" s="13"/>
      <c r="E5" s="29" t="s">
        <v>35</v>
      </c>
      <c r="F5" s="28" t="s">
        <v>52</v>
      </c>
      <c r="G5" s="28">
        <v>65</v>
      </c>
      <c r="H5" s="42"/>
      <c r="I5" s="27"/>
      <c r="K5" s="51">
        <v>14000000</v>
      </c>
      <c r="L5" s="54">
        <v>0.15</v>
      </c>
      <c r="M5" s="52">
        <f>K5*L5-K5*L4</f>
        <v>1260000</v>
      </c>
    </row>
    <row r="6" spans="1:16" ht="18" customHeight="1">
      <c r="B6" s="34" t="s">
        <v>37</v>
      </c>
      <c r="C6" s="33" t="s">
        <v>36</v>
      </c>
      <c r="D6" s="13"/>
      <c r="E6" s="29" t="s">
        <v>33</v>
      </c>
      <c r="F6" s="28" t="s">
        <v>50</v>
      </c>
      <c r="G6" s="28">
        <v>61</v>
      </c>
      <c r="H6" s="42"/>
      <c r="I6" s="27"/>
      <c r="K6" s="51">
        <v>50000000</v>
      </c>
      <c r="L6" s="54">
        <v>0.24</v>
      </c>
      <c r="M6" s="52">
        <f t="shared" ref="M6:M11" si="0">K6*L6-K6*L5+M5</f>
        <v>5760000</v>
      </c>
    </row>
    <row r="7" spans="1:16" ht="18" customHeight="1">
      <c r="B7" s="31" t="s">
        <v>34</v>
      </c>
      <c r="C7" s="44">
        <f>O4</f>
        <v>1500000</v>
      </c>
      <c r="D7" s="13"/>
      <c r="E7" s="29" t="s">
        <v>31</v>
      </c>
      <c r="F7" s="28"/>
      <c r="G7" s="28"/>
      <c r="H7" s="42"/>
      <c r="I7" s="27"/>
      <c r="K7" s="51">
        <v>88000000</v>
      </c>
      <c r="L7" s="55">
        <v>0.35</v>
      </c>
      <c r="M7" s="52">
        <f t="shared" si="0"/>
        <v>15439999.999999996</v>
      </c>
    </row>
    <row r="8" spans="1:16" ht="18" customHeight="1">
      <c r="B8" s="31" t="s">
        <v>32</v>
      </c>
      <c r="C8" s="32">
        <f>F15</f>
        <v>6000000</v>
      </c>
      <c r="D8" s="13"/>
      <c r="E8" s="29" t="s">
        <v>29</v>
      </c>
      <c r="F8" s="28"/>
      <c r="G8" s="28"/>
      <c r="H8" s="42"/>
      <c r="I8" s="27"/>
      <c r="K8" s="51">
        <v>150000000</v>
      </c>
      <c r="L8" s="55">
        <v>0.38</v>
      </c>
      <c r="M8" s="52">
        <f t="shared" si="0"/>
        <v>19939999.999999996</v>
      </c>
    </row>
    <row r="9" spans="1:16" ht="18" customHeight="1">
      <c r="B9" s="31" t="s">
        <v>30</v>
      </c>
      <c r="C9" s="32">
        <f>SUM(F16:F19)</f>
        <v>0</v>
      </c>
      <c r="D9" s="13"/>
      <c r="E9" s="29" t="s">
        <v>27</v>
      </c>
      <c r="F9" s="28" t="s">
        <v>52</v>
      </c>
      <c r="G9" s="28">
        <v>3</v>
      </c>
      <c r="H9" s="42"/>
      <c r="I9" s="27"/>
      <c r="K9" s="51">
        <v>300000000</v>
      </c>
      <c r="L9" s="55">
        <v>0.4</v>
      </c>
      <c r="M9" s="52">
        <f t="shared" si="0"/>
        <v>25939999.999999996</v>
      </c>
    </row>
    <row r="10" spans="1:16" ht="18" customHeight="1">
      <c r="B10" s="31" t="s">
        <v>28</v>
      </c>
      <c r="C10" s="30"/>
      <c r="D10" s="13"/>
      <c r="E10" s="29" t="s">
        <v>25</v>
      </c>
      <c r="F10" s="28" t="s">
        <v>50</v>
      </c>
      <c r="G10" s="28">
        <v>1</v>
      </c>
      <c r="H10" s="42"/>
      <c r="I10" s="27"/>
      <c r="K10" s="51">
        <v>500000000</v>
      </c>
      <c r="L10" s="55">
        <v>0.42</v>
      </c>
      <c r="M10" s="52">
        <f t="shared" si="0"/>
        <v>35940000</v>
      </c>
    </row>
    <row r="11" spans="1:16" ht="18" customHeight="1">
      <c r="B11" s="31" t="s">
        <v>26</v>
      </c>
      <c r="C11" s="30"/>
      <c r="D11" s="13"/>
      <c r="E11" s="29" t="s">
        <v>23</v>
      </c>
      <c r="F11" s="28"/>
      <c r="G11" s="28"/>
      <c r="H11" s="42"/>
      <c r="I11" s="27"/>
      <c r="K11" s="51">
        <v>1000000000</v>
      </c>
      <c r="L11" s="55">
        <v>0.45</v>
      </c>
      <c r="M11" s="52">
        <f t="shared" si="0"/>
        <v>65940000</v>
      </c>
    </row>
    <row r="12" spans="1:16" ht="18" customHeight="1">
      <c r="B12" s="31" t="s">
        <v>24</v>
      </c>
      <c r="C12" s="30"/>
      <c r="D12" s="13"/>
    </row>
    <row r="13" spans="1:16" ht="18" customHeight="1" thickBot="1">
      <c r="B13" s="26" t="s">
        <v>22</v>
      </c>
      <c r="C13" s="25"/>
      <c r="D13" s="13"/>
      <c r="E13" s="67"/>
      <c r="F13" s="69" t="s">
        <v>20</v>
      </c>
      <c r="G13" s="69"/>
      <c r="K13" s="66" t="s">
        <v>19</v>
      </c>
      <c r="L13" s="66" t="s">
        <v>18</v>
      </c>
      <c r="M13" s="66" t="s">
        <v>17</v>
      </c>
      <c r="N13" s="66" t="s">
        <v>16</v>
      </c>
      <c r="O13" s="65" t="s">
        <v>15</v>
      </c>
      <c r="P13" s="66" t="s">
        <v>14</v>
      </c>
    </row>
    <row r="14" spans="1:16" ht="18" customHeight="1" thickTop="1" thickBot="1">
      <c r="B14" s="24" t="s">
        <v>21</v>
      </c>
      <c r="C14" s="23">
        <f>SUM(C7:C13)</f>
        <v>7500000</v>
      </c>
      <c r="D14" s="13"/>
      <c r="E14" s="68"/>
      <c r="F14" s="70"/>
      <c r="G14" s="70"/>
      <c r="K14" s="66"/>
      <c r="L14" s="66"/>
      <c r="M14" s="66"/>
      <c r="N14" s="66"/>
      <c r="O14" s="65"/>
      <c r="P14" s="66"/>
    </row>
    <row r="15" spans="1:16" ht="18" customHeight="1" thickBot="1">
      <c r="B15" s="13"/>
      <c r="C15" s="13"/>
      <c r="D15" s="13"/>
      <c r="E15" s="18" t="s">
        <v>12</v>
      </c>
      <c r="F15" s="60">
        <f>P15</f>
        <v>6000000</v>
      </c>
      <c r="G15" s="60"/>
      <c r="J15" s="7" t="s">
        <v>3</v>
      </c>
      <c r="K15" s="11">
        <v>1000000</v>
      </c>
      <c r="L15" s="11"/>
      <c r="M15" s="11"/>
      <c r="N15" s="11"/>
      <c r="O15" s="58">
        <v>1500000</v>
      </c>
      <c r="P15" s="56" cm="1">
        <f t="array" ref="P15">SUM(IF(AND(F4="O",H4&lt;=$K$15),$O$15,0),IF((F5:F11="O")*(G5:G11&gt;=60)+(F5:F11="O")*(G5:G11&lt;=20)*(G5:G11&gt;0),$O$15,0))</f>
        <v>6000000</v>
      </c>
    </row>
    <row r="16" spans="1:16" ht="18" customHeight="1" thickBot="1">
      <c r="B16" s="22" t="s">
        <v>13</v>
      </c>
      <c r="C16" s="21">
        <f>C3-C14</f>
        <v>27500000</v>
      </c>
      <c r="D16" s="13"/>
      <c r="E16" s="18" t="s">
        <v>11</v>
      </c>
      <c r="F16" s="60">
        <f>P16</f>
        <v>0</v>
      </c>
      <c r="G16" s="60"/>
      <c r="J16" s="7" t="s">
        <v>3</v>
      </c>
      <c r="K16" s="11"/>
      <c r="L16" s="11">
        <v>70</v>
      </c>
      <c r="M16" s="11"/>
      <c r="N16" s="11"/>
      <c r="O16" s="58">
        <v>1000000</v>
      </c>
      <c r="P16" s="56">
        <f t="array" ref="P16">SUM(IF(G4:G11&gt;=L16,O16,0))</f>
        <v>0</v>
      </c>
    </row>
    <row r="17" spans="2:16" ht="18" customHeight="1" thickBot="1">
      <c r="B17" s="20"/>
      <c r="C17" s="13"/>
      <c r="D17" s="13"/>
      <c r="E17" s="18" t="s">
        <v>9</v>
      </c>
      <c r="F17" s="60">
        <f>P17</f>
        <v>0</v>
      </c>
      <c r="G17" s="60"/>
      <c r="J17" s="7" t="s">
        <v>3</v>
      </c>
      <c r="K17" s="11"/>
      <c r="L17" s="11"/>
      <c r="M17" s="11"/>
      <c r="N17" s="11"/>
      <c r="O17" s="58">
        <v>2000000</v>
      </c>
      <c r="P17" s="56">
        <f t="array" ref="P17">SUM(IF(I4:I11="O",O17,0))</f>
        <v>0</v>
      </c>
    </row>
    <row r="18" spans="2:16" ht="18" customHeight="1">
      <c r="B18" s="5" t="s">
        <v>10</v>
      </c>
      <c r="C18" s="19">
        <f>IFERROR(C16*VLOOKUP(C16,K4:M11,2)-VLOOKUP(C16,K4:M11,3),0)</f>
        <v>2865000</v>
      </c>
      <c r="D18" s="13"/>
      <c r="E18" s="12" t="s">
        <v>7</v>
      </c>
      <c r="F18" s="60">
        <f>MAX(P18:P19)</f>
        <v>0</v>
      </c>
      <c r="G18" s="60"/>
      <c r="J18" s="7" t="s">
        <v>3</v>
      </c>
      <c r="K18" s="11"/>
      <c r="L18" s="11"/>
      <c r="M18" s="11">
        <v>30000000</v>
      </c>
      <c r="N18" s="11">
        <v>1500000</v>
      </c>
      <c r="O18" s="59">
        <v>500000</v>
      </c>
      <c r="P18" s="57">
        <f t="array" ref="P18">IF(OR(AND(C4=2,C3&lt;=M18,F4="O"),AND(C4=2,C3&lt;M18,F4&lt;&gt;"O",P15&gt;=N18)),O18,0)</f>
        <v>0</v>
      </c>
    </row>
    <row r="19" spans="2:16" ht="18" customHeight="1" thickBot="1">
      <c r="B19" s="17" t="s">
        <v>8</v>
      </c>
      <c r="C19" s="16">
        <f>C18*10%</f>
        <v>286500</v>
      </c>
      <c r="D19" s="13"/>
      <c r="E19" s="12" t="s">
        <v>6</v>
      </c>
      <c r="F19" s="60"/>
      <c r="G19" s="60"/>
      <c r="J19" s="7" t="s">
        <v>3</v>
      </c>
      <c r="K19" s="11"/>
      <c r="L19" s="11"/>
      <c r="M19" s="11"/>
      <c r="N19" s="11"/>
      <c r="O19" s="59">
        <v>1000000</v>
      </c>
      <c r="P19" s="57" cm="1">
        <f t="array" ref="P19">IF(AND(F4&lt;&gt;"O",SUM(IF((--(F9:F11="O")*(G9:G11&lt;=20)),IF(H9:H11&gt;$K$15,0,$O$15),0))&gt;0),O19,0)</f>
        <v>0</v>
      </c>
    </row>
    <row r="20" spans="2:16" ht="18" customHeight="1" thickTop="1" thickBot="1">
      <c r="B20" s="15" t="s">
        <v>0</v>
      </c>
      <c r="C20" s="14">
        <f>C18+C19</f>
        <v>3151500</v>
      </c>
      <c r="K20" s="10" t="s">
        <v>5</v>
      </c>
    </row>
    <row r="21" spans="2:16" ht="18" customHeight="1" thickBot="1">
      <c r="J21" s="7" t="s">
        <v>3</v>
      </c>
      <c r="K21" s="6">
        <v>70000</v>
      </c>
    </row>
    <row r="22" spans="2:16" ht="18" customHeight="1" thickBot="1">
      <c r="B22" s="9" t="s">
        <v>4</v>
      </c>
      <c r="C22" s="8">
        <f>K21</f>
        <v>70000</v>
      </c>
    </row>
    <row r="23" spans="2:16" ht="18" customHeight="1" thickBot="1"/>
    <row r="24" spans="2:16" ht="18" customHeight="1">
      <c r="B24" s="5" t="s">
        <v>2</v>
      </c>
      <c r="C24" s="4">
        <f>C18-C22</f>
        <v>2795000</v>
      </c>
    </row>
    <row r="25" spans="2:16" ht="18" customHeight="1" thickBot="1">
      <c r="B25" s="3" t="s">
        <v>1</v>
      </c>
      <c r="C25" s="2">
        <f>C24*10%</f>
        <v>279500</v>
      </c>
    </row>
    <row r="26" spans="2:16" ht="18" customHeight="1" thickTop="1">
      <c r="B26" s="61" t="s">
        <v>0</v>
      </c>
      <c r="C26" s="63">
        <f>C24+C25</f>
        <v>3074500</v>
      </c>
    </row>
    <row r="27" spans="2:16" ht="18" customHeight="1">
      <c r="B27" s="62"/>
      <c r="C27" s="64"/>
    </row>
    <row r="28" spans="2:16" ht="18" customHeight="1" thickBot="1">
      <c r="B28" s="40" t="s">
        <v>46</v>
      </c>
      <c r="C28" s="41">
        <f>C26/12</f>
        <v>256208.33333333334</v>
      </c>
    </row>
  </sheetData>
  <protectedRanges>
    <protectedRange sqref="F4:I11 C10:C13" name="입력가능"/>
  </protectedRanges>
  <mergeCells count="14">
    <mergeCell ref="O13:O14"/>
    <mergeCell ref="P13:P14"/>
    <mergeCell ref="E13:E14"/>
    <mergeCell ref="F13:G14"/>
    <mergeCell ref="K13:K14"/>
    <mergeCell ref="L13:L14"/>
    <mergeCell ref="M13:M14"/>
    <mergeCell ref="N13:N14"/>
    <mergeCell ref="F15:G15"/>
    <mergeCell ref="F16:G16"/>
    <mergeCell ref="F17:G17"/>
    <mergeCell ref="F18:G19"/>
    <mergeCell ref="B26:B27"/>
    <mergeCell ref="C26:C27"/>
  </mergeCells>
  <phoneticPr fontId="2" type="noConversion"/>
  <dataValidations count="1">
    <dataValidation type="list" allowBlank="1" showInputMessage="1" showErrorMessage="1" sqref="I4:I11 F4:F11" xr:uid="{13B4C7DA-A45D-4811-B153-3915A289A5B6}">
      <formula1>"O,X"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2</xdr:col>
                    <xdr:colOff>144780</xdr:colOff>
                    <xdr:row>3</xdr:row>
                    <xdr:rowOff>7620</xdr:rowOff>
                  </from>
                  <to>
                    <xdr:col>2</xdr:col>
                    <xdr:colOff>617220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784860</xdr:colOff>
                    <xdr:row>3</xdr:row>
                    <xdr:rowOff>0</xdr:rowOff>
                  </from>
                  <to>
                    <xdr:col>2</xdr:col>
                    <xdr:colOff>1257300</xdr:colOff>
                    <xdr:row>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종합소득세계산기</vt:lpstr>
      <vt:lpstr>초기화범위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오빠두 엑셀</cp:lastModifiedBy>
  <dcterms:created xsi:type="dcterms:W3CDTF">2020-12-08T11:42:50Z</dcterms:created>
  <dcterms:modified xsi:type="dcterms:W3CDTF">2025-02-22T10:10:36Z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16e58289-2927-47d7-acc0-2b033452687a</vt:lpwstr>
  </property>
</Properties>
</file>